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ebextensions/webextension1.xml" ContentType="application/vnd.ms-office.webextensi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pmchs-my.sharepoint.com/personal/crowds_upmc_edu/Documents/MDrive/0MATRIX/CTH/MATRIX_003/Scheduler/Version_Current/"/>
    </mc:Choice>
  </mc:AlternateContent>
  <xr:revisionPtr revIDLastSave="1" documentId="8_{B2C9DD66-A121-4BB9-B5E5-CE622B854088}" xr6:coauthVersionLast="47" xr6:coauthVersionMax="47" xr10:uidLastSave="{4CABF711-53CB-4BCB-B495-C3BCC8995DDA}"/>
  <bookViews>
    <workbookView xWindow="-120" yWindow="-120" windowWidth="29040" windowHeight="15840" xr2:uid="{8579AC67-3C3B-4940-998A-655A81A72214}"/>
  </bookViews>
  <sheets>
    <sheet name="MATRIX-003 Scheduler" sheetId="2" r:id="rId1"/>
    <sheet name="Calculations Map" sheetId="1" r:id="rId2"/>
  </sheets>
  <definedNames>
    <definedName name="_xlnm.Print_Area" localSheetId="0">'MATRIX-003 Scheduler'!$A$1:$F$39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2" l="1"/>
  <c r="G18" i="2"/>
  <c r="G15" i="2"/>
  <c r="D11" i="2"/>
  <c r="G11" i="2" s="1"/>
  <c r="D15" i="2"/>
  <c r="F18" i="2"/>
  <c r="E18" i="2"/>
  <c r="D18" i="2"/>
  <c r="F17" i="2"/>
  <c r="E17" i="2"/>
  <c r="D17" i="2"/>
  <c r="F16" i="2"/>
  <c r="E16" i="2"/>
  <c r="D16" i="2"/>
  <c r="F15" i="2"/>
  <c r="D14" i="2"/>
  <c r="D13" i="2"/>
  <c r="D12" i="2"/>
  <c r="E14" i="2"/>
  <c r="E13" i="2"/>
  <c r="E12" i="2"/>
  <c r="F14" i="2"/>
  <c r="F13" i="2"/>
  <c r="F12" i="2"/>
  <c r="G17" i="2"/>
  <c r="G16" i="2"/>
  <c r="G14" i="2"/>
  <c r="G13" i="2"/>
  <c r="G12" i="2"/>
  <c r="F11" i="2" l="1"/>
</calcChain>
</file>

<file path=xl/sharedStrings.xml><?xml version="1.0" encoding="utf-8"?>
<sst xmlns="http://schemas.openxmlformats.org/spreadsheetml/2006/main" count="86" uniqueCount="55">
  <si>
    <t>V1</t>
  </si>
  <si>
    <t>Window Open Date</t>
  </si>
  <si>
    <t>VISIT TARGET DATE</t>
  </si>
  <si>
    <t>Window Close Date</t>
  </si>
  <si>
    <t>Visit #</t>
  </si>
  <si>
    <t>Visit Label</t>
  </si>
  <si>
    <t>Screen</t>
  </si>
  <si>
    <t>Scheduled Visit</t>
  </si>
  <si>
    <t>Enrollment</t>
  </si>
  <si>
    <t>V2</t>
  </si>
  <si>
    <t>V3</t>
  </si>
  <si>
    <t>V4</t>
  </si>
  <si>
    <t>V5</t>
  </si>
  <si>
    <t>V6</t>
  </si>
  <si>
    <t>V7</t>
  </si>
  <si>
    <t>V8</t>
  </si>
  <si>
    <t>V9</t>
  </si>
  <si>
    <t>N/A</t>
  </si>
  <si>
    <t>Scheduled Visit Date</t>
  </si>
  <si>
    <t>No target date</t>
  </si>
  <si>
    <t>PTID:</t>
  </si>
  <si>
    <t>Window Open           Date</t>
  </si>
  <si>
    <t xml:space="preserve">       visit date, then click on the date you would like in the calendar. </t>
  </si>
  <si>
    <t xml:space="preserve">       Click in the cell of  the visit where you would like to add a scheduled</t>
  </si>
  <si>
    <r>
      <rPr>
        <b/>
        <sz val="11"/>
        <color theme="1"/>
        <rFont val="Calibri"/>
        <family val="2"/>
        <scheme val="minor"/>
      </rPr>
      <t>NOTE FOR US SITES</t>
    </r>
    <r>
      <rPr>
        <sz val="11"/>
        <color theme="1"/>
        <rFont val="Calibri"/>
        <family val="2"/>
        <scheme val="minor"/>
      </rPr>
      <t xml:space="preserve">: Dates will </t>
    </r>
    <r>
      <rPr>
        <i/>
        <u/>
        <sz val="11"/>
        <color theme="1"/>
        <rFont val="Calibri"/>
        <family val="2"/>
        <scheme val="minor"/>
      </rPr>
      <t>display</t>
    </r>
    <r>
      <rPr>
        <sz val="11"/>
        <color theme="1"/>
        <rFont val="Calibri"/>
        <family val="2"/>
        <scheme val="minor"/>
      </rPr>
      <t xml:space="preserve"> DD/MM/YYYY format. However when hand keying in dates the MM/DD/YYYY format will be used. It is recommended to use the date picker calendar above to enter Scheduled Visit Dates.</t>
    </r>
  </si>
  <si>
    <t>Day 7 Phone Visit</t>
  </si>
  <si>
    <t>Day 14 Mid-point Clinic Visit</t>
  </si>
  <si>
    <t>Day 28 Clinic Visit (1st Ring Removal)</t>
  </si>
  <si>
    <t>Day 0 Clinic Visit (2nd Ring Insertion)</t>
  </si>
  <si>
    <t>Day 28 Clinic Visit (2nd Ring Removal)</t>
  </si>
  <si>
    <t>Screening</t>
  </si>
  <si>
    <t>MATRIX-003 Visit Scheduler: Visit Window Calculations Map</t>
  </si>
  <si>
    <t>Day 0 Clinic Visit + 7 Days</t>
  </si>
  <si>
    <t>Day 0 Clinic Visit + 5 Days</t>
  </si>
  <si>
    <t>Day 0 Clinic Visit + 9 Days</t>
  </si>
  <si>
    <t>Day 0 Clinic Visit + 14 Days</t>
  </si>
  <si>
    <t>Day 0 Clinic Visit + 12 Days</t>
  </si>
  <si>
    <t>Day 0 Clinic Visit + 16 Days</t>
  </si>
  <si>
    <t>Screen + 45 Days</t>
  </si>
  <si>
    <t>Enrollment + 5 Days</t>
  </si>
  <si>
    <t>Enrollment + 12 Days</t>
  </si>
  <si>
    <t>Enrollment + 26 Days</t>
  </si>
  <si>
    <t>Enrollment + 30 Days</t>
  </si>
  <si>
    <t>Enrollment + 16 Days</t>
  </si>
  <si>
    <t>Enrollment + 9 Days</t>
  </si>
  <si>
    <t>Enrollment + 7 Days</t>
  </si>
  <si>
    <t>Enrollment + 28 Days</t>
  </si>
  <si>
    <t>Enrollment + 14 Days</t>
  </si>
  <si>
    <t>Day 0 Clinic Visit + 26 Days</t>
  </si>
  <si>
    <t>Day 0 Clinic Visit + 28 Days</t>
  </si>
  <si>
    <t>Day 0 Clinic Visit + 30 Days</t>
  </si>
  <si>
    <t>Day 28 Clinic Visit + 7 Days</t>
  </si>
  <si>
    <t>Day 28 Clinic Visit + 21 Days</t>
  </si>
  <si>
    <t>Screen + 1 Day</t>
  </si>
  <si>
    <t>Version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</si>
</sst>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84]dd/mm/yyyy;@"/>
  </numFmts>
  <fonts count="2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 tint="0.34998626667073579"/>
      <name val="Calibri"/>
      <family val="2"/>
      <scheme val="minor"/>
    </font>
    <font>
      <b/>
      <sz val="18"/>
      <color theme="1" tint="0.249977111117893"/>
      <name val="Calibri"/>
      <family val="2"/>
      <scheme val="minor"/>
    </font>
    <font>
      <b/>
      <sz val="12"/>
      <color rgb="FFFF66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9900FF"/>
      <name val="Calibri"/>
      <family val="2"/>
      <scheme val="minor"/>
    </font>
    <font>
      <b/>
      <sz val="12"/>
      <color rgb="FF0066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 tint="0.1499679555650502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4"/>
      <color theme="1"/>
      <name val="Tekton Pro Cond"/>
      <family val="2"/>
    </font>
    <font>
      <b/>
      <sz val="12"/>
      <color theme="9" tint="-0.499984740745262"/>
      <name val="Calibri"/>
      <family val="2"/>
      <scheme val="minor"/>
    </font>
    <font>
      <b/>
      <i/>
      <sz val="10"/>
      <color theme="1" tint="0.1499679555650502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922689"/>
        <bgColor indexed="64"/>
      </patternFill>
    </fill>
    <fill>
      <patternFill patternType="solid">
        <fgColor rgb="FFCE0259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9900FF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E0C1"/>
        <bgColor indexed="64"/>
      </patternFill>
    </fill>
    <fill>
      <patternFill patternType="solid">
        <fgColor rgb="FF29294B"/>
        <bgColor indexed="64"/>
      </patternFill>
    </fill>
    <fill>
      <patternFill patternType="solid">
        <fgColor rgb="FFEFE5F7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4" fontId="0" fillId="0" borderId="0" xfId="0" applyNumberFormat="1"/>
    <xf numFmtId="0" fontId="4" fillId="0" borderId="0" xfId="0" applyFont="1"/>
    <xf numFmtId="0" fontId="0" fillId="0" borderId="7" xfId="0" applyBorder="1" applyAlignment="1">
      <alignment horizontal="center"/>
    </xf>
    <xf numFmtId="0" fontId="5" fillId="0" borderId="0" xfId="0" applyFont="1"/>
    <xf numFmtId="0" fontId="6" fillId="0" borderId="0" xfId="0" applyFont="1"/>
    <xf numFmtId="0" fontId="1" fillId="2" borderId="7" xfId="0" applyFont="1" applyFill="1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10" fillId="8" borderId="10" xfId="0" applyFont="1" applyFill="1" applyBorder="1" applyAlignment="1">
      <alignment horizontal="center"/>
    </xf>
    <xf numFmtId="0" fontId="9" fillId="9" borderId="7" xfId="0" applyFont="1" applyFill="1" applyBorder="1" applyAlignment="1">
      <alignment horizontal="center"/>
    </xf>
    <xf numFmtId="0" fontId="7" fillId="10" borderId="10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11" fillId="0" borderId="0" xfId="0" applyFont="1" applyAlignment="1">
      <alignment horizontal="right"/>
    </xf>
    <xf numFmtId="0" fontId="1" fillId="2" borderId="7" xfId="0" applyFont="1" applyFill="1" applyBorder="1" applyAlignment="1">
      <alignment wrapText="1"/>
    </xf>
    <xf numFmtId="0" fontId="1" fillId="2" borderId="7" xfId="0" applyFont="1" applyFill="1" applyBorder="1" applyAlignment="1">
      <alignment horizontal="center"/>
    </xf>
    <xf numFmtId="0" fontId="8" fillId="0" borderId="0" xfId="0" applyFont="1"/>
    <xf numFmtId="0" fontId="12" fillId="0" borderId="11" xfId="0" applyFont="1" applyBorder="1" applyAlignment="1">
      <alignment horizontal="center"/>
    </xf>
    <xf numFmtId="0" fontId="13" fillId="0" borderId="0" xfId="0" applyFont="1" applyAlignment="1">
      <alignment horizontal="right"/>
    </xf>
    <xf numFmtId="164" fontId="16" fillId="12" borderId="7" xfId="0" applyNumberFormat="1" applyFont="1" applyFill="1" applyBorder="1" applyAlignment="1">
      <alignment horizontal="center"/>
    </xf>
    <xf numFmtId="0" fontId="18" fillId="0" borderId="0" xfId="0" applyFont="1"/>
    <xf numFmtId="164" fontId="16" fillId="12" borderId="10" xfId="0" applyNumberFormat="1" applyFont="1" applyFill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0" fontId="3" fillId="3" borderId="8" xfId="0" applyFont="1" applyFill="1" applyBorder="1" applyAlignment="1">
      <alignment horizontal="center" wrapText="1"/>
    </xf>
    <xf numFmtId="0" fontId="1" fillId="11" borderId="15" xfId="0" applyFont="1" applyFill="1" applyBorder="1" applyAlignment="1">
      <alignment horizontal="center" wrapText="1"/>
    </xf>
    <xf numFmtId="0" fontId="1" fillId="11" borderId="8" xfId="0" applyFont="1" applyFill="1" applyBorder="1" applyAlignment="1">
      <alignment horizontal="center" wrapText="1"/>
    </xf>
    <xf numFmtId="0" fontId="1" fillId="11" borderId="5" xfId="0" applyFont="1" applyFill="1" applyBorder="1" applyAlignment="1">
      <alignment horizontal="center" wrapText="1"/>
    </xf>
    <xf numFmtId="0" fontId="1" fillId="11" borderId="3" xfId="0" applyFont="1" applyFill="1" applyBorder="1" applyAlignment="1">
      <alignment horizontal="center" wrapText="1"/>
    </xf>
    <xf numFmtId="0" fontId="1" fillId="11" borderId="13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6" xfId="0" applyFont="1" applyFill="1" applyBorder="1" applyAlignment="1">
      <alignment horizontal="center"/>
    </xf>
    <xf numFmtId="0" fontId="1" fillId="4" borderId="14" xfId="0" applyFont="1" applyFill="1" applyBorder="1"/>
    <xf numFmtId="164" fontId="2" fillId="0" borderId="25" xfId="0" applyNumberFormat="1" applyFont="1" applyBorder="1" applyAlignment="1">
      <alignment horizontal="center"/>
    </xf>
    <xf numFmtId="0" fontId="0" fillId="13" borderId="2" xfId="0" applyFill="1" applyBorder="1" applyAlignment="1">
      <alignment horizontal="center"/>
    </xf>
    <xf numFmtId="0" fontId="20" fillId="12" borderId="10" xfId="0" applyFont="1" applyFill="1" applyBorder="1" applyAlignment="1">
      <alignment horizontal="center"/>
    </xf>
    <xf numFmtId="0" fontId="20" fillId="12" borderId="7" xfId="0" applyFont="1" applyFill="1" applyBorder="1" applyAlignment="1">
      <alignment horizontal="center"/>
    </xf>
    <xf numFmtId="14" fontId="20" fillId="12" borderId="7" xfId="0" applyNumberFormat="1" applyFont="1" applyFill="1" applyBorder="1" applyAlignment="1">
      <alignment horizontal="center"/>
    </xf>
    <xf numFmtId="0" fontId="19" fillId="14" borderId="10" xfId="0" applyFont="1" applyFill="1" applyBorder="1" applyAlignment="1">
      <alignment horizontal="center"/>
    </xf>
    <xf numFmtId="0" fontId="13" fillId="0" borderId="12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0" fillId="12" borderId="16" xfId="0" applyFill="1" applyBorder="1" applyAlignment="1">
      <alignment vertical="center" wrapText="1"/>
    </xf>
    <xf numFmtId="0" fontId="0" fillId="12" borderId="17" xfId="0" applyFill="1" applyBorder="1" applyAlignment="1">
      <alignment vertical="center" wrapText="1"/>
    </xf>
    <xf numFmtId="0" fontId="0" fillId="12" borderId="18" xfId="0" applyFill="1" applyBorder="1" applyAlignment="1">
      <alignment vertical="center" wrapText="1"/>
    </xf>
    <xf numFmtId="0" fontId="0" fillId="12" borderId="21" xfId="0" applyFill="1" applyBorder="1" applyAlignment="1">
      <alignment vertical="center" wrapText="1"/>
    </xf>
    <xf numFmtId="0" fontId="0" fillId="12" borderId="0" xfId="0" applyFill="1" applyAlignment="1">
      <alignment vertical="center" wrapText="1"/>
    </xf>
    <xf numFmtId="0" fontId="0" fillId="12" borderId="22" xfId="0" applyFill="1" applyBorder="1" applyAlignment="1">
      <alignment vertical="center" wrapText="1"/>
    </xf>
    <xf numFmtId="0" fontId="0" fillId="12" borderId="19" xfId="0" applyFill="1" applyBorder="1" applyAlignment="1">
      <alignment vertical="center" wrapText="1"/>
    </xf>
    <xf numFmtId="0" fontId="0" fillId="12" borderId="12" xfId="0" applyFill="1" applyBorder="1" applyAlignment="1">
      <alignment vertical="center" wrapText="1"/>
    </xf>
    <xf numFmtId="0" fontId="0" fillId="12" borderId="20" xfId="0" applyFill="1" applyBorder="1" applyAlignment="1">
      <alignment vertical="center" wrapText="1"/>
    </xf>
  </cellXfs>
  <cellStyles count="1">
    <cellStyle name="Normal" xfId="0" builtinId="0"/>
  </cellStyles>
  <dxfs count="17">
    <dxf>
      <font>
        <color rgb="FFEFE5F7"/>
      </font>
    </dxf>
    <dxf>
      <font>
        <color rgb="FFEFE5F7"/>
      </font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9C0006"/>
      </font>
      <fill>
        <patternFill>
          <bgColor rgb="FFFFC7CF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E0259"/>
      <color rgb="FF29294B"/>
      <color rgb="FF922689"/>
      <color rgb="FF9900FF"/>
      <color rgb="FF008000"/>
      <color rgb="FFEFE5F7"/>
      <color rgb="FFFF3300"/>
      <color rgb="FFFF0066"/>
      <color rgb="FFF3EBF9"/>
      <color rgb="FFEADC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microsoft.com/office/2011/relationships/webextension" Target="../webextensions/webextens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19</xdr:row>
      <xdr:rowOff>80962</xdr:rowOff>
    </xdr:from>
    <xdr:to>
      <xdr:col>3</xdr:col>
      <xdr:colOff>857250</xdr:colOff>
      <xdr:row>29</xdr:row>
      <xdr:rowOff>114300</xdr:rowOff>
    </xdr:to>
    <mc:AlternateContent xmlns:mc="http://schemas.openxmlformats.org/markup-compatibility/2006">
      <mc:Choice xmlns:we="http://schemas.microsoft.com/office/webextensions/webextension/2010/11" Requires="we">
        <xdr:graphicFrame macro="">
          <xdr:nvGraphicFramePr>
            <xdr:cNvPr id="2" name="Add-in 1" title="Mini Calendar and Date Picker">
              <a:extLst>
                <a:ext uri="{FF2B5EF4-FFF2-40B4-BE49-F238E27FC236}">
                  <a16:creationId xmlns:a16="http://schemas.microsoft.com/office/drawing/2014/main" id="{786BA3C5-C117-B882-C868-3E74097327A5}"/>
                </a:ext>
              </a:extLst>
            </xdr:cNvPr>
            <xdr:cNvGraphicFramePr>
              <a:graphicFrameLocks noGrp="1"/>
            </xdr:cNvGraphicFramePr>
          </xdr:nvGraphicFramePr>
          <xdr:xfrm>
            <a:off x="0" y="0"/>
            <a:ext cx="0" cy="0"/>
          </xdr:xfrm>
          <a:graphic>
            <a:graphicData uri="http://schemas.microsoft.com/office/webextensions/webextension/2010/11">
              <we:webextensionref xmlns:we="http://schemas.microsoft.com/office/webextensions/webextension/2010/11" xmlns:r="http://schemas.openxmlformats.org/officeDocument/2006/relationships" r:id="rId1"/>
            </a:graphicData>
          </a:graphic>
        </xdr:graphicFrame>
      </mc:Choice>
      <mc:Fallback>
        <xdr:pic>
          <xdr:nvPicPr>
            <xdr:cNvPr id="2" name="Add-in 1" title="Mini Calendar and Date Picker">
              <a:extLst>
                <a:ext uri="{FF2B5EF4-FFF2-40B4-BE49-F238E27FC236}">
                  <a16:creationId xmlns:a16="http://schemas.microsoft.com/office/drawing/2014/main" id="{786BA3C5-C117-B882-C868-3E74097327A5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1447800</xdr:colOff>
      <xdr:row>26</xdr:row>
      <xdr:rowOff>66675</xdr:rowOff>
    </xdr:from>
    <xdr:to>
      <xdr:col>2</xdr:col>
      <xdr:colOff>161925</xdr:colOff>
      <xdr:row>32</xdr:row>
      <xdr:rowOff>152400</xdr:rowOff>
    </xdr:to>
    <xdr:sp macro="" textlink="">
      <xdr:nvSpPr>
        <xdr:cNvPr id="3" name="Arrow: Curved Right 2">
          <a:extLst>
            <a:ext uri="{FF2B5EF4-FFF2-40B4-BE49-F238E27FC236}">
              <a16:creationId xmlns:a16="http://schemas.microsoft.com/office/drawing/2014/main" id="{599F42DA-CA3B-9332-6FC3-6D8E48839117}"/>
            </a:ext>
          </a:extLst>
        </xdr:cNvPr>
        <xdr:cNvSpPr/>
      </xdr:nvSpPr>
      <xdr:spPr>
        <a:xfrm>
          <a:off x="1847850" y="5257800"/>
          <a:ext cx="1038225" cy="1285875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304800</xdr:colOff>
      <xdr:row>3</xdr:row>
      <xdr:rowOff>114300</xdr:rowOff>
    </xdr:to>
    <xdr:sp macro="" textlink="">
      <xdr:nvSpPr>
        <xdr:cNvPr id="1025" name="AutoShape 1" descr="Compact your chats and see more messages">
          <a:extLst>
            <a:ext uri="{FF2B5EF4-FFF2-40B4-BE49-F238E27FC236}">
              <a16:creationId xmlns:a16="http://schemas.microsoft.com/office/drawing/2014/main" id="{5E4C683C-C6EC-8589-3F02-6CA6AF3A8FBC}"/>
            </a:ext>
          </a:extLst>
        </xdr:cNvPr>
        <xdr:cNvSpPr>
          <a:spLocks noChangeAspect="1" noChangeArrowheads="1"/>
        </xdr:cNvSpPr>
      </xdr:nvSpPr>
      <xdr:spPr bwMode="auto">
        <a:xfrm>
          <a:off x="6324600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1009650</xdr:colOff>
      <xdr:row>0</xdr:row>
      <xdr:rowOff>95250</xdr:rowOff>
    </xdr:from>
    <xdr:to>
      <xdr:col>4</xdr:col>
      <xdr:colOff>514350</xdr:colOff>
      <xdr:row>4</xdr:row>
      <xdr:rowOff>72780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EC69370-81AD-F0D3-F0DE-6025DEE181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9700" y="95250"/>
          <a:ext cx="4229100" cy="8443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webextension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ebextensions/webextension1.xml><?xml version="1.0" encoding="utf-8"?>
<we:webextension xmlns:we="http://schemas.microsoft.com/office/webextensions/webextension/2010/11" id="{786BA3C5-C117-B882-C868-3E74097327A5}">
  <we:reference id="wa102957665" version="1.3.0.0" store="en-US" storeType="OMEX"/>
  <we:alternateReferences>
    <we:reference id="WA102957665" version="1.3.0.0" store="WA102957665" storeType="OMEX"/>
  </we:alternateReferences>
  <we:properties>
    <we:property name="opt_cal_sys" value="21"/>
    <we:property name="opt_confirm" value="true"/>
    <we:property name="opt_month" value="&quot;2024-01-01&quot;"/>
    <we:property name="opt_size" value="0"/>
    <we:property name="opt_theme" value="1"/>
    <we:property name="opt_wn" value="false"/>
  </we:properties>
  <we:bindings/>
  <we:snapshot xmlns:r="http://schemas.openxmlformats.org/officeDocument/2006/relationships" r:embed="rId1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FDF89-B3F5-4ECA-AFA4-C4B089016197}">
  <dimension ref="A2:J37"/>
  <sheetViews>
    <sheetView tabSelected="1" zoomScaleNormal="100" workbookViewId="0"/>
  </sheetViews>
  <sheetFormatPr defaultRowHeight="15" x14ac:dyDescent="0.25"/>
  <cols>
    <col min="1" max="1" width="6" customWidth="1"/>
    <col min="2" max="2" width="34.85546875" bestFit="1" customWidth="1"/>
    <col min="3" max="3" width="16.42578125" customWidth="1"/>
    <col min="4" max="4" width="19.5703125" customWidth="1"/>
    <col min="5" max="5" width="13.28515625" customWidth="1"/>
    <col min="6" max="6" width="13.85546875" customWidth="1"/>
    <col min="7" max="7" width="73.85546875" customWidth="1"/>
  </cols>
  <sheetData>
    <row r="2" spans="1:7" x14ac:dyDescent="0.25">
      <c r="A2" s="1"/>
    </row>
    <row r="4" spans="1:7" ht="23.25" x14ac:dyDescent="0.35">
      <c r="D4" s="5"/>
      <c r="E4" s="4"/>
      <c r="F4" s="4"/>
    </row>
    <row r="6" spans="1:7" ht="11.25" customHeight="1" x14ac:dyDescent="0.25"/>
    <row r="7" spans="1:7" ht="18.75" x14ac:dyDescent="0.3">
      <c r="D7" s="21" t="s">
        <v>20</v>
      </c>
      <c r="E7" s="43"/>
      <c r="F7" s="44"/>
    </row>
    <row r="8" spans="1:7" ht="5.25" customHeight="1" thickBot="1" x14ac:dyDescent="0.3">
      <c r="D8" s="19"/>
    </row>
    <row r="9" spans="1:7" ht="33" customHeight="1" thickBot="1" x14ac:dyDescent="0.3">
      <c r="A9" s="31" t="s">
        <v>4</v>
      </c>
      <c r="B9" s="32" t="s">
        <v>5</v>
      </c>
      <c r="C9" s="27" t="s">
        <v>18</v>
      </c>
      <c r="D9" s="28" t="s">
        <v>21</v>
      </c>
      <c r="E9" s="29" t="s">
        <v>2</v>
      </c>
      <c r="F9" s="30" t="s">
        <v>3</v>
      </c>
    </row>
    <row r="10" spans="1:7" ht="15.75" x14ac:dyDescent="0.25">
      <c r="A10" s="33" t="s">
        <v>0</v>
      </c>
      <c r="B10" s="34" t="s">
        <v>6</v>
      </c>
      <c r="C10" s="25"/>
      <c r="D10" s="39" t="s">
        <v>17</v>
      </c>
      <c r="E10" s="40" t="s">
        <v>17</v>
      </c>
      <c r="F10" s="40" t="s">
        <v>17</v>
      </c>
    </row>
    <row r="11" spans="1:7" ht="15.75" x14ac:dyDescent="0.25">
      <c r="A11" s="35" t="s">
        <v>9</v>
      </c>
      <c r="B11" s="36" t="s">
        <v>8</v>
      </c>
      <c r="C11" s="26"/>
      <c r="D11" s="24">
        <f>C10+1</f>
        <v>1</v>
      </c>
      <c r="E11" s="41" t="s">
        <v>19</v>
      </c>
      <c r="F11" s="22">
        <f>C10+45</f>
        <v>45</v>
      </c>
      <c r="G11" s="2" t="str">
        <f>IF(ISBLANK(C11),"",IF(OR(C11&lt;D11,C11&gt;F11),"V2 ENROLLMENT VISIT IS OUTSIDE OF ACCEPTABLE VISIT WINDOWS!",""))</f>
        <v/>
      </c>
    </row>
    <row r="12" spans="1:7" ht="15.75" x14ac:dyDescent="0.25">
      <c r="A12" s="35" t="s">
        <v>10</v>
      </c>
      <c r="B12" s="36" t="s">
        <v>25</v>
      </c>
      <c r="C12" s="25"/>
      <c r="D12" s="24">
        <f>C11+5</f>
        <v>5</v>
      </c>
      <c r="E12" s="22">
        <f>C11+7</f>
        <v>7</v>
      </c>
      <c r="F12" s="22">
        <f>C11+9</f>
        <v>9</v>
      </c>
      <c r="G12" s="2" t="str">
        <f>IF(ISBLANK(C12),"",IF(OR(C12&lt;D12,C12&gt;F12),"V3 DAY 7 PHONE VISIT IS OUTSIDE OF ACCEPTABLE VISIT WINDOWS!",""))</f>
        <v/>
      </c>
    </row>
    <row r="13" spans="1:7" ht="15.75" x14ac:dyDescent="0.25">
      <c r="A13" s="35" t="s">
        <v>11</v>
      </c>
      <c r="B13" s="36" t="s">
        <v>26</v>
      </c>
      <c r="C13" s="25"/>
      <c r="D13" s="24">
        <f>C11+12</f>
        <v>12</v>
      </c>
      <c r="E13" s="22">
        <f>C11+14</f>
        <v>14</v>
      </c>
      <c r="F13" s="22">
        <f>C11+16</f>
        <v>16</v>
      </c>
      <c r="G13" s="2" t="str">
        <f>IF(ISBLANK(C13),"",IF(OR(C13&lt;D13,C13&gt;F13),"V4 DAY 14 MID-POINT CLINIC VISIT IS OUTSIDE OF ACCEPTABLE VISIT WINDOWS!",""))</f>
        <v/>
      </c>
    </row>
    <row r="14" spans="1:7" ht="15.75" x14ac:dyDescent="0.25">
      <c r="A14" s="35" t="s">
        <v>12</v>
      </c>
      <c r="B14" s="36" t="s">
        <v>27</v>
      </c>
      <c r="C14" s="25"/>
      <c r="D14" s="24">
        <f>C11+26</f>
        <v>26</v>
      </c>
      <c r="E14" s="22">
        <f>C11+28</f>
        <v>28</v>
      </c>
      <c r="F14" s="22">
        <f>C11+30</f>
        <v>30</v>
      </c>
      <c r="G14" s="2" t="str">
        <f>IF(ISBLANK(C14),"",IF(OR(C14&lt;D14,C14&gt;F14),"V5 DAY 28 CLINIC VISIT IS OUTSIDE OF ACCEPTABLE VISIT WINDOWS!",""))</f>
        <v/>
      </c>
    </row>
    <row r="15" spans="1:7" ht="15.75" x14ac:dyDescent="0.25">
      <c r="A15" s="35" t="s">
        <v>13</v>
      </c>
      <c r="B15" s="36" t="s">
        <v>28</v>
      </c>
      <c r="C15" s="26"/>
      <c r="D15" s="24">
        <f>C14+7</f>
        <v>7</v>
      </c>
      <c r="E15" s="22">
        <f>C14+7</f>
        <v>7</v>
      </c>
      <c r="F15" s="22">
        <f>C14+21</f>
        <v>21</v>
      </c>
      <c r="G15" s="2" t="str">
        <f>IF(ISBLANK(C15),"",IF(OR(C15&lt;D15,C15&gt;F15),"V6 DAY 0 CLINIC VISIT IS OUTSIDE OF ACCEPTABLE VISIT WINDOWS!",""))</f>
        <v/>
      </c>
    </row>
    <row r="16" spans="1:7" ht="15.75" x14ac:dyDescent="0.25">
      <c r="A16" s="35" t="s">
        <v>14</v>
      </c>
      <c r="B16" s="36" t="s">
        <v>25</v>
      </c>
      <c r="C16" s="25"/>
      <c r="D16" s="24">
        <f>C15+5</f>
        <v>5</v>
      </c>
      <c r="E16" s="22">
        <f>C15+7</f>
        <v>7</v>
      </c>
      <c r="F16" s="22">
        <f>C15+9</f>
        <v>9</v>
      </c>
      <c r="G16" s="2" t="str">
        <f>IF(ISBLANK(C16),"",IF(OR(C16&lt;D16,C16&gt;F16),"V7 DAY 7 PHONE VISIT IS OUTSIDE OF ACCEPTABLE VISIT WINDOWS!",""))</f>
        <v/>
      </c>
    </row>
    <row r="17" spans="1:10" ht="15.75" x14ac:dyDescent="0.25">
      <c r="A17" s="35" t="s">
        <v>15</v>
      </c>
      <c r="B17" s="36" t="s">
        <v>26</v>
      </c>
      <c r="C17" s="25"/>
      <c r="D17" s="24">
        <f>C15+12</f>
        <v>12</v>
      </c>
      <c r="E17" s="22">
        <f>C15+14</f>
        <v>14</v>
      </c>
      <c r="F17" s="22">
        <f>C15+16</f>
        <v>16</v>
      </c>
      <c r="G17" s="2" t="str">
        <f>IF(ISBLANK(C17),"",IF(OR(C17&lt;D17,C17&gt;F17),"V8 DAY 14 MID-POINT CLINIC VISIT IS OUTSIDE OF ACCEPTABLE VISIT WINDOWS!",""))</f>
        <v/>
      </c>
      <c r="J17" s="1"/>
    </row>
    <row r="18" spans="1:10" ht="16.5" thickBot="1" x14ac:dyDescent="0.3">
      <c r="A18" s="35" t="s">
        <v>16</v>
      </c>
      <c r="B18" s="36" t="s">
        <v>29</v>
      </c>
      <c r="C18" s="37"/>
      <c r="D18" s="24">
        <f>C15+26</f>
        <v>26</v>
      </c>
      <c r="E18" s="22">
        <f>C15+28</f>
        <v>28</v>
      </c>
      <c r="F18" s="22">
        <f>C15+30</f>
        <v>30</v>
      </c>
      <c r="G18" s="2" t="str">
        <f>IF(ISBLANK(C18),"",IF(OR(C18&lt;D18,C18&gt;F18),"V9 DAY 28 CLINIC VISIT IS OUTSIDE OF ACCEPTABLE VISIT WINDOWS!",""))</f>
        <v/>
      </c>
    </row>
    <row r="19" spans="1:10" ht="9.75" customHeight="1" thickTop="1" x14ac:dyDescent="0.25">
      <c r="G19" s="1"/>
    </row>
    <row r="20" spans="1:10" x14ac:dyDescent="0.25">
      <c r="F20" s="16" t="s">
        <v>54</v>
      </c>
    </row>
    <row r="21" spans="1:10" x14ac:dyDescent="0.25">
      <c r="D21" s="1"/>
    </row>
    <row r="22" spans="1:10" x14ac:dyDescent="0.25">
      <c r="E22" s="1"/>
    </row>
    <row r="23" spans="1:10" x14ac:dyDescent="0.25">
      <c r="B23" s="1"/>
    </row>
    <row r="24" spans="1:10" x14ac:dyDescent="0.25">
      <c r="E24" s="1"/>
    </row>
    <row r="32" spans="1:10" ht="19.5" x14ac:dyDescent="0.35">
      <c r="C32" s="23" t="s">
        <v>23</v>
      </c>
    </row>
    <row r="33" spans="1:6" ht="19.5" x14ac:dyDescent="0.35">
      <c r="C33" s="23" t="s">
        <v>22</v>
      </c>
    </row>
    <row r="35" spans="1:6" x14ac:dyDescent="0.25">
      <c r="A35" s="45" t="s">
        <v>24</v>
      </c>
      <c r="B35" s="46"/>
      <c r="C35" s="46"/>
      <c r="D35" s="46"/>
      <c r="E35" s="46"/>
      <c r="F35" s="47"/>
    </row>
    <row r="36" spans="1:6" x14ac:dyDescent="0.25">
      <c r="A36" s="48"/>
      <c r="B36" s="49"/>
      <c r="C36" s="49"/>
      <c r="D36" s="49"/>
      <c r="E36" s="49"/>
      <c r="F36" s="50"/>
    </row>
    <row r="37" spans="1:6" x14ac:dyDescent="0.25">
      <c r="A37" s="51"/>
      <c r="B37" s="52"/>
      <c r="C37" s="52"/>
      <c r="D37" s="52"/>
      <c r="E37" s="52"/>
      <c r="F37" s="53"/>
    </row>
  </sheetData>
  <mergeCells count="2">
    <mergeCell ref="E7:F7"/>
    <mergeCell ref="A35:F37"/>
  </mergeCells>
  <conditionalFormatting sqref="C11">
    <cfRule type="expression" dxfId="16" priority="19">
      <formula>$G$11="V2 ENROLLMENT VISIT IS OUTSIDE OF ACCEPTABLE VISIT WINDOWS!"</formula>
    </cfRule>
    <cfRule type="containsBlanks" dxfId="15" priority="20">
      <formula>LEN(TRIM(C11))=0</formula>
    </cfRule>
  </conditionalFormatting>
  <conditionalFormatting sqref="C12">
    <cfRule type="expression" dxfId="14" priority="24">
      <formula>$G$12="V3 DAY 7 PHONE VISIT IS OUTSIDE OF ACCEPTABLE VISIT WINDOWS!"</formula>
    </cfRule>
    <cfRule type="containsBlanks" dxfId="13" priority="27">
      <formula>LEN(TRIM(C12))=0</formula>
    </cfRule>
  </conditionalFormatting>
  <conditionalFormatting sqref="C13">
    <cfRule type="expression" dxfId="12" priority="14">
      <formula>$G$13="V4 DAY 14 MID-POINT CLINIC VISIT IS OUTSIDE OF ACCEPTABLE VISIT WINDOWS!"</formula>
    </cfRule>
  </conditionalFormatting>
  <conditionalFormatting sqref="C13:C14">
    <cfRule type="containsBlanks" dxfId="11" priority="16">
      <formula>LEN(TRIM(C13))=0</formula>
    </cfRule>
  </conditionalFormatting>
  <conditionalFormatting sqref="C14">
    <cfRule type="expression" dxfId="10" priority="15">
      <formula>$G$14="V5 DAY 28 CLINIC VISIT IS OUTSIDE OF ACCEPTABLE VISIT WINDOWS!"</formula>
    </cfRule>
  </conditionalFormatting>
  <conditionalFormatting sqref="C15">
    <cfRule type="expression" dxfId="9" priority="11">
      <formula>$G$15="V6 DAY 0 CLINIC VISIT IS OUTSIDE OF ACCEPTABLE VISIT WINDOWS!"</formula>
    </cfRule>
    <cfRule type="containsBlanks" dxfId="8" priority="12">
      <formula>LEN(TRIM(C15))=0</formula>
    </cfRule>
  </conditionalFormatting>
  <conditionalFormatting sqref="C16">
    <cfRule type="expression" dxfId="7" priority="9">
      <formula>$G$16="V7 DAY 7 PHONE VISIT IS OUTSIDE OF ACCEPTABLE VISIT WINDOWS!"</formula>
    </cfRule>
    <cfRule type="containsBlanks" dxfId="6" priority="10">
      <formula>LEN(TRIM(C16))=0</formula>
    </cfRule>
  </conditionalFormatting>
  <conditionalFormatting sqref="C17">
    <cfRule type="expression" dxfId="5" priority="7">
      <formula>$G$17="V8 DAY 14 MID-POINT CLINIC VISIT IS OUTSIDE OF ACCEPTABLE VISIT WINDOWS!"</formula>
    </cfRule>
    <cfRule type="containsBlanks" dxfId="4" priority="8">
      <formula>LEN(TRIM(C17))=0</formula>
    </cfRule>
  </conditionalFormatting>
  <conditionalFormatting sqref="C18">
    <cfRule type="expression" dxfId="3" priority="5">
      <formula>$G$18="V9 DAY 28 CLINIC VISIT IS OUTSIDE OF ACCEPTABLE VISIT WINDOWS!"</formula>
    </cfRule>
    <cfRule type="containsBlanks" dxfId="2" priority="6">
      <formula>LEN(TRIM(C18))=0</formula>
    </cfRule>
  </conditionalFormatting>
  <conditionalFormatting sqref="D11:D18">
    <cfRule type="cellIs" dxfId="1" priority="1" operator="lessThan">
      <formula>367</formula>
    </cfRule>
  </conditionalFormatting>
  <conditionalFormatting sqref="D11:F11 E12:F18">
    <cfRule type="cellIs" dxfId="0" priority="22" operator="lessThan">
      <formula>367</formula>
    </cfRule>
  </conditionalFormatting>
  <pageMargins left="0.21" right="0.13" top="0.75" bottom="0.9" header="0.3" footer="0.35"/>
  <pageSetup orientation="portrait" r:id="rId1"/>
  <headerFooter>
    <oddFooter>&amp;L&amp;B Confidential&amp;B&amp;C&amp;D&amp;RPage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78788-02ED-4AC0-AC87-9A4408DACE2E}">
  <dimension ref="A1:G12"/>
  <sheetViews>
    <sheetView workbookViewId="0">
      <selection activeCell="E16" sqref="E16"/>
    </sheetView>
  </sheetViews>
  <sheetFormatPr defaultRowHeight="15" x14ac:dyDescent="0.25"/>
  <cols>
    <col min="1" max="1" width="5.42578125" customWidth="1"/>
    <col min="2" max="2" width="34.140625" bestFit="1" customWidth="1"/>
    <col min="3" max="3" width="10" customWidth="1"/>
    <col min="4" max="5" width="27.140625" bestFit="1" customWidth="1"/>
    <col min="6" max="6" width="28.28515625" bestFit="1" customWidth="1"/>
    <col min="7" max="7" width="13.28515625" bestFit="1" customWidth="1"/>
  </cols>
  <sheetData>
    <row r="1" spans="1:7" ht="15.75" x14ac:dyDescent="0.25">
      <c r="A1" s="19" t="s">
        <v>31</v>
      </c>
    </row>
    <row r="2" spans="1:7" ht="30.75" thickBot="1" x14ac:dyDescent="0.3">
      <c r="A2" s="17" t="s">
        <v>4</v>
      </c>
      <c r="B2" s="6" t="s">
        <v>5</v>
      </c>
      <c r="C2" s="17" t="s">
        <v>7</v>
      </c>
      <c r="D2" s="18" t="s">
        <v>1</v>
      </c>
      <c r="E2" s="18" t="s">
        <v>2</v>
      </c>
      <c r="F2" s="18" t="s">
        <v>3</v>
      </c>
    </row>
    <row r="3" spans="1:7" ht="15.75" thickBot="1" x14ac:dyDescent="0.3">
      <c r="A3" s="7" t="s">
        <v>0</v>
      </c>
      <c r="B3" s="7" t="s">
        <v>30</v>
      </c>
      <c r="C3" s="11"/>
      <c r="D3" s="3" t="s">
        <v>17</v>
      </c>
      <c r="E3" s="3" t="s">
        <v>17</v>
      </c>
      <c r="F3" s="3" t="s">
        <v>17</v>
      </c>
    </row>
    <row r="4" spans="1:7" ht="16.5" thickBot="1" x14ac:dyDescent="0.3">
      <c r="A4" s="7" t="s">
        <v>9</v>
      </c>
      <c r="B4" s="8" t="s">
        <v>8</v>
      </c>
      <c r="C4" s="15"/>
      <c r="D4" s="12" t="s">
        <v>53</v>
      </c>
      <c r="E4" s="3" t="s">
        <v>19</v>
      </c>
      <c r="F4" s="12" t="s">
        <v>38</v>
      </c>
    </row>
    <row r="5" spans="1:7" ht="15.75" x14ac:dyDescent="0.25">
      <c r="A5" s="7" t="s">
        <v>10</v>
      </c>
      <c r="B5" s="8" t="s">
        <v>25</v>
      </c>
      <c r="C5" s="20"/>
      <c r="D5" s="14" t="s">
        <v>39</v>
      </c>
      <c r="E5" s="14" t="s">
        <v>45</v>
      </c>
      <c r="F5" s="14" t="s">
        <v>44</v>
      </c>
    </row>
    <row r="6" spans="1:7" ht="15.75" x14ac:dyDescent="0.25">
      <c r="A6" s="7" t="s">
        <v>11</v>
      </c>
      <c r="B6" s="7" t="s">
        <v>26</v>
      </c>
      <c r="C6" s="9"/>
      <c r="D6" s="14" t="s">
        <v>40</v>
      </c>
      <c r="E6" s="14" t="s">
        <v>47</v>
      </c>
      <c r="F6" s="14" t="s">
        <v>43</v>
      </c>
    </row>
    <row r="7" spans="1:7" ht="16.5" thickBot="1" x14ac:dyDescent="0.3">
      <c r="A7" s="7" t="s">
        <v>12</v>
      </c>
      <c r="B7" s="7" t="s">
        <v>27</v>
      </c>
      <c r="C7" s="38"/>
      <c r="D7" s="14" t="s">
        <v>41</v>
      </c>
      <c r="E7" s="14" t="s">
        <v>46</v>
      </c>
      <c r="F7" s="14" t="s">
        <v>42</v>
      </c>
    </row>
    <row r="8" spans="1:7" ht="16.5" thickBot="1" x14ac:dyDescent="0.3">
      <c r="A8" s="7" t="s">
        <v>13</v>
      </c>
      <c r="B8" s="7" t="s">
        <v>28</v>
      </c>
      <c r="C8" s="10"/>
      <c r="D8" s="42" t="s">
        <v>51</v>
      </c>
      <c r="E8" s="42" t="s">
        <v>51</v>
      </c>
      <c r="F8" s="42" t="s">
        <v>52</v>
      </c>
    </row>
    <row r="9" spans="1:7" ht="15.75" x14ac:dyDescent="0.25">
      <c r="A9" s="7" t="s">
        <v>14</v>
      </c>
      <c r="B9" s="7" t="s">
        <v>25</v>
      </c>
      <c r="C9" s="9"/>
      <c r="D9" s="13" t="s">
        <v>33</v>
      </c>
      <c r="E9" s="13" t="s">
        <v>32</v>
      </c>
      <c r="F9" s="13" t="s">
        <v>34</v>
      </c>
    </row>
    <row r="10" spans="1:7" ht="15.75" x14ac:dyDescent="0.25">
      <c r="A10" s="7" t="s">
        <v>15</v>
      </c>
      <c r="B10" s="7" t="s">
        <v>26</v>
      </c>
      <c r="C10" s="3"/>
      <c r="D10" s="13" t="s">
        <v>36</v>
      </c>
      <c r="E10" s="13" t="s">
        <v>35</v>
      </c>
      <c r="F10" s="13" t="s">
        <v>37</v>
      </c>
      <c r="G10" s="2"/>
    </row>
    <row r="11" spans="1:7" ht="15.75" x14ac:dyDescent="0.25">
      <c r="A11" s="7" t="s">
        <v>16</v>
      </c>
      <c r="B11" s="7" t="s">
        <v>29</v>
      </c>
      <c r="C11" s="9"/>
      <c r="D11" s="13" t="s">
        <v>48</v>
      </c>
      <c r="E11" s="13" t="s">
        <v>49</v>
      </c>
      <c r="F11" s="13" t="s">
        <v>50</v>
      </c>
    </row>
    <row r="12" spans="1:7" x14ac:dyDescent="0.25">
      <c r="F12" s="16" t="s">
        <v>54</v>
      </c>
    </row>
  </sheetData>
  <pageMargins left="0.42" right="0.13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MATRIX-003 Scheduler</vt:lpstr>
      <vt:lpstr>Calculations Map</vt:lpstr>
      <vt:lpstr>'MATRIX-003 Scheduler'!Print_Area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Crowe, David</dc:creator>
  <cp:lastModifiedBy>Crowe, David</cp:lastModifiedBy>
  <cp:lastPrinted>2024-05-07T16:31:13Z</cp:lastPrinted>
  <dcterms:created xsi:type="dcterms:W3CDTF">2023-05-26T23:30:46Z</dcterms:created>
  <dcterms:modified xsi:type="dcterms:W3CDTF">2024-05-07T16:31:26Z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e4b1be8-281e-475d-98b0-21c3457e5a46_Enabled">
    <vt:lpwstr>true</vt:lpwstr>
  </property>
  <property fmtid="{D5CDD505-2E9C-101B-9397-08002B2CF9AE}" pid="3" name="MSIP_Label_5e4b1be8-281e-475d-98b0-21c3457e5a46_SetDate">
    <vt:lpwstr>2023-05-26T23:30:46Z</vt:lpwstr>
  </property>
  <property fmtid="{D5CDD505-2E9C-101B-9397-08002B2CF9AE}" pid="4" name="MSIP_Label_5e4b1be8-281e-475d-98b0-21c3457e5a46_Method">
    <vt:lpwstr>Standard</vt:lpwstr>
  </property>
  <property fmtid="{D5CDD505-2E9C-101B-9397-08002B2CF9AE}" pid="5" name="MSIP_Label_5e4b1be8-281e-475d-98b0-21c3457e5a46_Name">
    <vt:lpwstr>Public</vt:lpwstr>
  </property>
  <property fmtid="{D5CDD505-2E9C-101B-9397-08002B2CF9AE}" pid="6" name="MSIP_Label_5e4b1be8-281e-475d-98b0-21c3457e5a46_SiteId">
    <vt:lpwstr>8b3dd73e-4e72-4679-b191-56da1588712b</vt:lpwstr>
  </property>
  <property fmtid="{D5CDD505-2E9C-101B-9397-08002B2CF9AE}" pid="7" name="MSIP_Label_5e4b1be8-281e-475d-98b0-21c3457e5a46_ActionId">
    <vt:lpwstr>3247b9a7-fca0-401f-91a0-98af74463531</vt:lpwstr>
  </property>
  <property fmtid="{D5CDD505-2E9C-101B-9397-08002B2CF9AE}" pid="8" name="MSIP_Label_5e4b1be8-281e-475d-98b0-21c3457e5a46_ContentBits">
    <vt:lpwstr>0</vt:lpwstr>
  </property>
</Properties>
</file>